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1840" windowHeight="13740" tabRatio="500" activeTab="3"/>
  </bookViews>
  <sheets>
    <sheet name="Wheaton" sheetId="10" r:id="rId1"/>
    <sheet name="Marshall CC" sheetId="11" r:id="rId2"/>
    <sheet name="East Grand Forks" sheetId="1" r:id="rId3"/>
    <sheet name="Bemidji" sheetId="9" r:id="rId4"/>
  </sheets>
  <calcPr calcId="145621" concurrentCalc="0"/>
</workbook>
</file>

<file path=xl/calcChain.xml><?xml version="1.0" encoding="utf-8"?>
<calcChain xmlns="http://schemas.openxmlformats.org/spreadsheetml/2006/main">
  <c r="E24" i="9" l="1"/>
  <c r="D24" i="9"/>
  <c r="G24" i="9"/>
  <c r="F28" i="1"/>
  <c r="F31" i="1"/>
  <c r="G30" i="1"/>
  <c r="F28" i="9"/>
  <c r="F31" i="9"/>
  <c r="G30" i="9"/>
  <c r="F28" i="11"/>
  <c r="F31" i="11"/>
  <c r="G30" i="11"/>
  <c r="F31" i="10"/>
  <c r="G30" i="10"/>
  <c r="F28" i="10"/>
  <c r="D19" i="11"/>
  <c r="D20" i="11"/>
  <c r="D21" i="11"/>
  <c r="D22" i="11"/>
  <c r="D23" i="11"/>
  <c r="D24" i="11"/>
  <c r="C19" i="11"/>
  <c r="C20" i="11"/>
  <c r="C21" i="11"/>
  <c r="C22" i="11"/>
  <c r="C23" i="11"/>
  <c r="C24" i="11"/>
  <c r="D30" i="11"/>
  <c r="D29" i="11"/>
  <c r="D31" i="11"/>
  <c r="E31" i="11"/>
  <c r="E30" i="11"/>
  <c r="E19" i="11"/>
  <c r="E20" i="11"/>
  <c r="E21" i="11"/>
  <c r="E22" i="11"/>
  <c r="E23" i="11"/>
  <c r="E24" i="11"/>
  <c r="G24" i="11"/>
  <c r="G25" i="11"/>
  <c r="E25" i="11"/>
  <c r="D25" i="11"/>
  <c r="E18" i="11"/>
  <c r="D18" i="11"/>
  <c r="C18" i="11"/>
  <c r="E17" i="11"/>
  <c r="D17" i="11"/>
  <c r="C17" i="11"/>
  <c r="E24" i="1"/>
  <c r="D24" i="1"/>
  <c r="D30" i="1"/>
  <c r="D31" i="1"/>
  <c r="E31" i="1"/>
  <c r="E30" i="1"/>
  <c r="G24" i="1"/>
  <c r="G25" i="1"/>
  <c r="D29" i="1"/>
  <c r="D19" i="1"/>
  <c r="D20" i="1"/>
  <c r="D21" i="1"/>
  <c r="D22" i="1"/>
  <c r="D23" i="1"/>
  <c r="C19" i="1"/>
  <c r="C20" i="1"/>
  <c r="C21" i="1"/>
  <c r="C22" i="1"/>
  <c r="C23" i="1"/>
  <c r="C24" i="1"/>
  <c r="E19" i="1"/>
  <c r="E20" i="1"/>
  <c r="E21" i="1"/>
  <c r="E22" i="1"/>
  <c r="E23" i="1"/>
  <c r="E25" i="1"/>
  <c r="E18" i="1"/>
  <c r="E17" i="1"/>
  <c r="D25" i="1"/>
  <c r="D18" i="1"/>
  <c r="C18" i="1"/>
  <c r="D17" i="1"/>
  <c r="C17" i="1"/>
</calcChain>
</file>

<file path=xl/sharedStrings.xml><?xml version="1.0" encoding="utf-8"?>
<sst xmlns="http://schemas.openxmlformats.org/spreadsheetml/2006/main" count="100" uniqueCount="29">
  <si>
    <t>Enrollment Projections</t>
  </si>
  <si>
    <t>PreK</t>
  </si>
  <si>
    <t>K</t>
  </si>
  <si>
    <t>PU K</t>
  </si>
  <si>
    <t>PU 1-3</t>
  </si>
  <si>
    <t>PU 4-6</t>
  </si>
  <si>
    <t>PU 7-12</t>
  </si>
  <si>
    <t>TOTAL PU</t>
  </si>
  <si>
    <t>Aid Total</t>
  </si>
  <si>
    <t>PU Shift</t>
  </si>
  <si>
    <t>Foundation Aid</t>
  </si>
  <si>
    <t>SF 14 - 15</t>
  </si>
  <si>
    <t>SF 14-15</t>
  </si>
  <si>
    <t>K=1.0</t>
  </si>
  <si>
    <t>K=.612</t>
  </si>
  <si>
    <t>Current Law</t>
  </si>
  <si>
    <t>14-15</t>
  </si>
  <si>
    <t>K increase projected by itself</t>
  </si>
  <si>
    <t>SF with 1.0 K - current law</t>
  </si>
  <si>
    <t xml:space="preserve">Difference  </t>
  </si>
  <si>
    <t>SF with 1.0 K minus SF 453 FY '14</t>
  </si>
  <si>
    <t>K increase not covered at $5687</t>
  </si>
  <si>
    <t>K increase projected by itself @ $5276</t>
  </si>
  <si>
    <t>Aid in Fy '15 with K @ .612</t>
  </si>
  <si>
    <t>1-6 @ 1.0, 7-12 @ 1.2</t>
  </si>
  <si>
    <t>compared with FY '14</t>
  </si>
  <si>
    <t>Enrollment Projections Marshall County Central</t>
  </si>
  <si>
    <t>Without  Pension Subtraction of</t>
  </si>
  <si>
    <t>Without Pension Subtraction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</si>
</sst>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6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6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6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9" workbookViewId="0">
      <selection activeCell="F28" sqref="F28"/>
    </sheetView>
  </sheetViews>
  <sheetFormatPr defaultColWidth="11" defaultRowHeight="15.75" x14ac:dyDescent="0.25"/>
  <cols>
    <col min="1" max="1" width="20.875" customWidth="1"/>
    <col min="2" max="2" width="18.875" customWidth="1"/>
    <col min="3" max="3" width="15.875" customWidth="1"/>
    <col min="4" max="5" width="15.125" customWidth="1"/>
    <col min="6" max="6" width="14.625" customWidth="1"/>
    <col min="7" max="7" width="14.5" customWidth="1"/>
  </cols>
  <sheetData>
    <row r="1" spans="1:7" x14ac:dyDescent="0.25">
      <c r="A1" s="12" t="s">
        <v>0</v>
      </c>
      <c r="B1" s="12"/>
      <c r="C1" s="13" t="s">
        <v>15</v>
      </c>
      <c r="D1" s="13" t="s">
        <v>11</v>
      </c>
      <c r="E1" s="13" t="s">
        <v>12</v>
      </c>
      <c r="F1" s="13"/>
      <c r="G1" s="13"/>
    </row>
    <row r="2" spans="1:7" x14ac:dyDescent="0.25">
      <c r="A2" s="12"/>
      <c r="B2" s="12"/>
      <c r="C2" s="13" t="s">
        <v>16</v>
      </c>
      <c r="D2" s="13" t="s">
        <v>13</v>
      </c>
      <c r="E2" s="13" t="s">
        <v>14</v>
      </c>
      <c r="F2" s="13"/>
      <c r="G2" s="13"/>
    </row>
    <row r="3" spans="1:7" x14ac:dyDescent="0.25">
      <c r="A3" s="12" t="s">
        <v>1</v>
      </c>
      <c r="B3" s="12"/>
      <c r="C3" s="12">
        <v>25</v>
      </c>
      <c r="D3" s="12">
        <v>25</v>
      </c>
      <c r="E3" s="12">
        <v>25</v>
      </c>
      <c r="F3" s="12"/>
      <c r="G3" s="12"/>
    </row>
    <row r="4" spans="1:7" x14ac:dyDescent="0.25">
      <c r="A4" s="12" t="s">
        <v>2</v>
      </c>
      <c r="B4" s="12"/>
      <c r="C4" s="12">
        <v>25</v>
      </c>
      <c r="D4" s="12">
        <v>25</v>
      </c>
      <c r="E4" s="12">
        <v>25</v>
      </c>
      <c r="F4" s="12"/>
      <c r="G4" s="12"/>
    </row>
    <row r="5" spans="1:7" x14ac:dyDescent="0.25">
      <c r="A5" s="14">
        <v>1</v>
      </c>
      <c r="B5" s="12"/>
      <c r="C5" s="12">
        <v>25</v>
      </c>
      <c r="D5" s="12">
        <v>25</v>
      </c>
      <c r="E5" s="12">
        <v>25</v>
      </c>
      <c r="F5" s="12"/>
      <c r="G5" s="12"/>
    </row>
    <row r="6" spans="1:7" x14ac:dyDescent="0.25">
      <c r="A6" s="14">
        <v>2</v>
      </c>
      <c r="B6" s="12"/>
      <c r="C6" s="12">
        <v>26</v>
      </c>
      <c r="D6" s="12">
        <v>26</v>
      </c>
      <c r="E6" s="12">
        <v>26</v>
      </c>
      <c r="F6" s="12"/>
      <c r="G6" s="12"/>
    </row>
    <row r="7" spans="1:7" x14ac:dyDescent="0.25">
      <c r="A7" s="14">
        <v>3</v>
      </c>
      <c r="B7" s="12"/>
      <c r="C7" s="12">
        <v>21</v>
      </c>
      <c r="D7" s="12">
        <v>21</v>
      </c>
      <c r="E7" s="12">
        <v>21</v>
      </c>
      <c r="F7" s="12"/>
      <c r="G7" s="12"/>
    </row>
    <row r="8" spans="1:7" x14ac:dyDescent="0.25">
      <c r="A8" s="14">
        <v>4</v>
      </c>
      <c r="B8" s="12"/>
      <c r="C8" s="12">
        <v>26</v>
      </c>
      <c r="D8" s="12">
        <v>26</v>
      </c>
      <c r="E8" s="12">
        <v>26</v>
      </c>
      <c r="F8" s="12"/>
      <c r="G8" s="12"/>
    </row>
    <row r="9" spans="1:7" x14ac:dyDescent="0.25">
      <c r="A9" s="14">
        <v>5</v>
      </c>
      <c r="B9" s="12"/>
      <c r="C9" s="12">
        <v>31</v>
      </c>
      <c r="D9" s="12">
        <v>31</v>
      </c>
      <c r="E9" s="12">
        <v>31</v>
      </c>
      <c r="F9" s="12"/>
      <c r="G9" s="12"/>
    </row>
    <row r="10" spans="1:7" x14ac:dyDescent="0.25">
      <c r="A10" s="14">
        <v>6</v>
      </c>
      <c r="B10" s="12"/>
      <c r="C10" s="12">
        <v>29</v>
      </c>
      <c r="D10" s="12">
        <v>29</v>
      </c>
      <c r="E10" s="12">
        <v>29</v>
      </c>
      <c r="F10" s="12"/>
      <c r="G10" s="12"/>
    </row>
    <row r="11" spans="1:7" x14ac:dyDescent="0.25">
      <c r="A11" s="14">
        <v>7</v>
      </c>
      <c r="B11" s="12"/>
      <c r="C11" s="12">
        <v>27</v>
      </c>
      <c r="D11" s="12">
        <v>27</v>
      </c>
      <c r="E11" s="12">
        <v>27</v>
      </c>
      <c r="F11" s="12"/>
      <c r="G11" s="12"/>
    </row>
    <row r="12" spans="1:7" x14ac:dyDescent="0.25">
      <c r="A12" s="14">
        <v>8</v>
      </c>
      <c r="B12" s="12"/>
      <c r="C12" s="12">
        <v>36</v>
      </c>
      <c r="D12" s="12">
        <v>36</v>
      </c>
      <c r="E12" s="12">
        <v>36</v>
      </c>
      <c r="F12" s="12"/>
      <c r="G12" s="12"/>
    </row>
    <row r="13" spans="1:7" x14ac:dyDescent="0.25">
      <c r="A13" s="14">
        <v>9</v>
      </c>
      <c r="B13" s="12"/>
      <c r="C13" s="12">
        <v>28</v>
      </c>
      <c r="D13" s="12">
        <v>28</v>
      </c>
      <c r="E13" s="12">
        <v>28</v>
      </c>
      <c r="F13" s="12"/>
      <c r="G13" s="12"/>
    </row>
    <row r="14" spans="1:7" x14ac:dyDescent="0.25">
      <c r="A14" s="14">
        <v>10</v>
      </c>
      <c r="B14" s="12"/>
      <c r="C14" s="12">
        <v>41</v>
      </c>
      <c r="D14" s="12">
        <v>41</v>
      </c>
      <c r="E14" s="12">
        <v>41</v>
      </c>
      <c r="F14" s="12"/>
      <c r="G14" s="12"/>
    </row>
    <row r="15" spans="1:7" x14ac:dyDescent="0.25">
      <c r="A15" s="14">
        <v>11</v>
      </c>
      <c r="B15" s="12"/>
      <c r="C15" s="12">
        <v>27</v>
      </c>
      <c r="D15" s="12">
        <v>27</v>
      </c>
      <c r="E15" s="12">
        <v>27</v>
      </c>
      <c r="F15" s="12"/>
      <c r="G15" s="12"/>
    </row>
    <row r="16" spans="1:7" x14ac:dyDescent="0.25">
      <c r="A16" s="14">
        <v>12</v>
      </c>
      <c r="B16" s="12"/>
      <c r="C16" s="12">
        <v>38</v>
      </c>
      <c r="D16" s="12">
        <v>38</v>
      </c>
      <c r="E16" s="12">
        <v>38</v>
      </c>
      <c r="F16" s="12"/>
      <c r="G16" s="12"/>
    </row>
    <row r="17" spans="2:7" x14ac:dyDescent="0.25">
      <c r="B17" s="12"/>
      <c r="C17" s="12">
        <v>405</v>
      </c>
      <c r="D17" s="12">
        <v>405</v>
      </c>
      <c r="E17" s="12">
        <v>405</v>
      </c>
      <c r="F17" s="12"/>
      <c r="G17" s="12"/>
    </row>
    <row r="18" spans="2:7" x14ac:dyDescent="0.25">
      <c r="B18" s="12" t="s">
        <v>1</v>
      </c>
      <c r="C18" s="12">
        <v>25</v>
      </c>
      <c r="D18" s="12">
        <v>25</v>
      </c>
      <c r="E18" s="12">
        <v>25</v>
      </c>
      <c r="F18" s="12"/>
      <c r="G18" s="12"/>
    </row>
    <row r="19" spans="2:7" x14ac:dyDescent="0.25">
      <c r="B19" s="12" t="s">
        <v>3</v>
      </c>
      <c r="C19" s="12">
        <v>15.299999999999999</v>
      </c>
      <c r="D19" s="12">
        <v>25</v>
      </c>
      <c r="E19" s="12">
        <v>15.299999999999999</v>
      </c>
      <c r="F19" s="12"/>
      <c r="G19" s="12"/>
    </row>
    <row r="20" spans="2:7" x14ac:dyDescent="0.25">
      <c r="B20" s="12" t="s">
        <v>4</v>
      </c>
      <c r="C20" s="12">
        <v>82.8</v>
      </c>
      <c r="D20" s="12">
        <v>72</v>
      </c>
      <c r="E20" s="12">
        <v>72</v>
      </c>
      <c r="F20" s="12"/>
      <c r="G20" s="12"/>
    </row>
    <row r="21" spans="2:7" x14ac:dyDescent="0.25">
      <c r="B21" s="12" t="s">
        <v>5</v>
      </c>
      <c r="C21" s="12">
        <v>91.160000000000011</v>
      </c>
      <c r="D21" s="12">
        <v>86</v>
      </c>
      <c r="E21" s="12">
        <v>86</v>
      </c>
      <c r="F21" s="12"/>
      <c r="G21" s="12" t="s">
        <v>23</v>
      </c>
    </row>
    <row r="22" spans="2:7" x14ac:dyDescent="0.25">
      <c r="B22" s="12" t="s">
        <v>6</v>
      </c>
      <c r="C22" s="12">
        <v>256.10000000000002</v>
      </c>
      <c r="D22" s="12">
        <v>236.39999999999998</v>
      </c>
      <c r="E22" s="12">
        <v>236.39999999999998</v>
      </c>
      <c r="F22" s="12"/>
      <c r="G22" s="12" t="s">
        <v>24</v>
      </c>
    </row>
    <row r="23" spans="2:7" x14ac:dyDescent="0.25">
      <c r="B23" s="12" t="s">
        <v>7</v>
      </c>
      <c r="C23" s="12">
        <v>445.36</v>
      </c>
      <c r="D23" s="12">
        <v>419.4</v>
      </c>
      <c r="E23" s="12">
        <v>409.7</v>
      </c>
      <c r="F23" s="12"/>
      <c r="G23" s="12" t="s">
        <v>25</v>
      </c>
    </row>
    <row r="24" spans="2:7" x14ac:dyDescent="0.25">
      <c r="B24" s="12" t="s">
        <v>8</v>
      </c>
      <c r="C24" s="15">
        <v>2349719.36</v>
      </c>
      <c r="D24" s="15">
        <v>2385127.7999999998</v>
      </c>
      <c r="E24" s="15">
        <v>2329963.9</v>
      </c>
      <c r="F24" s="15"/>
      <c r="G24" s="15">
        <v>-19755.459999999963</v>
      </c>
    </row>
    <row r="25" spans="2:7" x14ac:dyDescent="0.25">
      <c r="B25" s="12" t="s">
        <v>9</v>
      </c>
      <c r="C25" s="12">
        <v>0</v>
      </c>
      <c r="D25" s="12">
        <v>25.960000000000036</v>
      </c>
      <c r="E25" s="12">
        <v>9.6999999999999886</v>
      </c>
      <c r="F25" s="12"/>
      <c r="G25" s="17">
        <v>-8.4075827676714388E-3</v>
      </c>
    </row>
    <row r="26" spans="2:7" x14ac:dyDescent="0.25">
      <c r="B26" s="12" t="s">
        <v>10</v>
      </c>
      <c r="C26" s="12">
        <v>5276</v>
      </c>
      <c r="D26" s="12">
        <v>5687</v>
      </c>
      <c r="E26" s="12">
        <v>5687</v>
      </c>
      <c r="F26" s="12"/>
      <c r="G26" s="12"/>
    </row>
    <row r="27" spans="2:7" x14ac:dyDescent="0.25">
      <c r="F27" s="18" t="s">
        <v>27</v>
      </c>
      <c r="G27" s="19"/>
    </row>
    <row r="28" spans="2:7" x14ac:dyDescent="0.25">
      <c r="F28" s="20">
        <f>D23*-66.09</f>
        <v>-27718.146000000001</v>
      </c>
      <c r="G28" s="21"/>
    </row>
    <row r="29" spans="2:7" x14ac:dyDescent="0.25">
      <c r="B29" s="12" t="s">
        <v>22</v>
      </c>
      <c r="C29" s="12"/>
      <c r="D29" s="15">
        <v>51177.200000000004</v>
      </c>
      <c r="E29" s="12"/>
      <c r="F29" s="22"/>
      <c r="G29" s="21"/>
    </row>
    <row r="30" spans="2:7" x14ac:dyDescent="0.25">
      <c r="B30" s="12" t="s">
        <v>20</v>
      </c>
      <c r="C30" s="12"/>
      <c r="D30" s="15">
        <v>35408.439999999944</v>
      </c>
      <c r="E30" s="16">
        <v>0.69187919620455873</v>
      </c>
      <c r="F30" s="22"/>
      <c r="G30" s="23">
        <f>G24-F28</f>
        <v>7962.6860000000379</v>
      </c>
    </row>
    <row r="31" spans="2:7" x14ac:dyDescent="0.25">
      <c r="B31" s="12" t="s">
        <v>21</v>
      </c>
      <c r="C31" s="12"/>
      <c r="D31" s="15">
        <v>-15768.76000000006</v>
      </c>
      <c r="E31" s="16">
        <v>0.30812080379544132</v>
      </c>
      <c r="F31" s="24">
        <f>D31-F28</f>
        <v>11949.38599999994</v>
      </c>
      <c r="G31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9" workbookViewId="0">
      <selection activeCell="F28" sqref="F28"/>
    </sheetView>
  </sheetViews>
  <sheetFormatPr defaultColWidth="11" defaultRowHeight="15.75" x14ac:dyDescent="0.25"/>
  <cols>
    <col min="1" max="1" width="20.875" customWidth="1"/>
    <col min="2" max="2" width="18.875" customWidth="1"/>
    <col min="3" max="3" width="15.875" customWidth="1"/>
    <col min="4" max="5" width="15.125" customWidth="1"/>
    <col min="6" max="6" width="14.625" customWidth="1"/>
    <col min="7" max="7" width="14.5" customWidth="1"/>
  </cols>
  <sheetData>
    <row r="1" spans="1:7" x14ac:dyDescent="0.25">
      <c r="A1" t="s">
        <v>26</v>
      </c>
      <c r="C1" s="1" t="s">
        <v>15</v>
      </c>
      <c r="D1" s="1" t="s">
        <v>11</v>
      </c>
      <c r="E1" s="1" t="s">
        <v>12</v>
      </c>
      <c r="F1" s="1"/>
      <c r="G1" s="1"/>
    </row>
    <row r="2" spans="1:7" x14ac:dyDescent="0.25">
      <c r="C2" s="1" t="s">
        <v>16</v>
      </c>
      <c r="D2" s="1" t="s">
        <v>13</v>
      </c>
      <c r="E2" s="1" t="s">
        <v>14</v>
      </c>
      <c r="F2" s="1"/>
      <c r="G2" s="1"/>
    </row>
    <row r="3" spans="1:7" x14ac:dyDescent="0.25">
      <c r="A3" t="s">
        <v>1</v>
      </c>
      <c r="C3">
        <v>35</v>
      </c>
      <c r="D3">
        <v>35</v>
      </c>
      <c r="E3">
        <v>35</v>
      </c>
    </row>
    <row r="4" spans="1:7" x14ac:dyDescent="0.25">
      <c r="A4" t="s">
        <v>2</v>
      </c>
      <c r="C4">
        <v>30</v>
      </c>
      <c r="D4">
        <v>30</v>
      </c>
      <c r="E4">
        <v>30</v>
      </c>
    </row>
    <row r="5" spans="1:7" x14ac:dyDescent="0.25">
      <c r="A5" s="2">
        <v>1</v>
      </c>
      <c r="C5">
        <v>30</v>
      </c>
      <c r="D5">
        <v>30</v>
      </c>
      <c r="E5">
        <v>30</v>
      </c>
    </row>
    <row r="6" spans="1:7" x14ac:dyDescent="0.25">
      <c r="A6" s="2">
        <v>2</v>
      </c>
      <c r="C6">
        <v>26</v>
      </c>
      <c r="D6">
        <v>26</v>
      </c>
      <c r="E6">
        <v>26</v>
      </c>
    </row>
    <row r="7" spans="1:7" x14ac:dyDescent="0.25">
      <c r="A7" s="2">
        <v>3</v>
      </c>
      <c r="C7">
        <v>29</v>
      </c>
      <c r="D7">
        <v>29</v>
      </c>
      <c r="E7">
        <v>29</v>
      </c>
    </row>
    <row r="8" spans="1:7" x14ac:dyDescent="0.25">
      <c r="A8" s="2">
        <v>4</v>
      </c>
      <c r="C8">
        <v>31</v>
      </c>
      <c r="D8">
        <v>31</v>
      </c>
      <c r="E8">
        <v>31</v>
      </c>
    </row>
    <row r="9" spans="1:7" x14ac:dyDescent="0.25">
      <c r="A9" s="2">
        <v>5</v>
      </c>
      <c r="C9">
        <v>29</v>
      </c>
      <c r="D9">
        <v>29</v>
      </c>
      <c r="E9">
        <v>29</v>
      </c>
    </row>
    <row r="10" spans="1:7" x14ac:dyDescent="0.25">
      <c r="A10" s="2">
        <v>6</v>
      </c>
      <c r="C10">
        <v>38</v>
      </c>
      <c r="D10">
        <v>38</v>
      </c>
      <c r="E10">
        <v>38</v>
      </c>
    </row>
    <row r="11" spans="1:7" x14ac:dyDescent="0.25">
      <c r="A11" s="2">
        <v>7</v>
      </c>
      <c r="C11">
        <v>26</v>
      </c>
      <c r="D11">
        <v>26</v>
      </c>
      <c r="E11">
        <v>26</v>
      </c>
    </row>
    <row r="12" spans="1:7" x14ac:dyDescent="0.25">
      <c r="A12" s="2">
        <v>8</v>
      </c>
      <c r="C12">
        <v>29</v>
      </c>
      <c r="D12">
        <v>29</v>
      </c>
      <c r="E12">
        <v>29</v>
      </c>
    </row>
    <row r="13" spans="1:7" x14ac:dyDescent="0.25">
      <c r="A13" s="2">
        <v>9</v>
      </c>
      <c r="C13">
        <v>32</v>
      </c>
      <c r="D13">
        <v>32</v>
      </c>
      <c r="E13">
        <v>32</v>
      </c>
    </row>
    <row r="14" spans="1:7" x14ac:dyDescent="0.25">
      <c r="A14" s="2">
        <v>10</v>
      </c>
      <c r="C14">
        <v>34</v>
      </c>
      <c r="D14">
        <v>34</v>
      </c>
      <c r="E14">
        <v>34</v>
      </c>
    </row>
    <row r="15" spans="1:7" x14ac:dyDescent="0.25">
      <c r="A15" s="2">
        <v>11</v>
      </c>
      <c r="C15">
        <v>36</v>
      </c>
      <c r="D15">
        <v>36</v>
      </c>
      <c r="E15">
        <v>36</v>
      </c>
    </row>
    <row r="16" spans="1:7" x14ac:dyDescent="0.25">
      <c r="A16" s="2">
        <v>12</v>
      </c>
      <c r="C16">
        <v>26</v>
      </c>
      <c r="D16">
        <v>26</v>
      </c>
      <c r="E16">
        <v>26</v>
      </c>
    </row>
    <row r="17" spans="2:7" x14ac:dyDescent="0.25">
      <c r="C17">
        <f>SUM(C3:C16)</f>
        <v>431</v>
      </c>
      <c r="D17">
        <f>SUM(D3:D16)</f>
        <v>431</v>
      </c>
      <c r="E17">
        <f>SUM(E3:E16)</f>
        <v>431</v>
      </c>
    </row>
    <row r="18" spans="2:7" x14ac:dyDescent="0.25">
      <c r="B18" t="s">
        <v>1</v>
      </c>
      <c r="C18">
        <f>SUM(C3*1)</f>
        <v>35</v>
      </c>
      <c r="D18">
        <f>SUM(D3*1)</f>
        <v>35</v>
      </c>
      <c r="E18">
        <f>SUM(E3*1)</f>
        <v>35</v>
      </c>
    </row>
    <row r="19" spans="2:7" x14ac:dyDescent="0.25">
      <c r="B19" t="s">
        <v>3</v>
      </c>
      <c r="C19">
        <f>C4*0.612</f>
        <v>18.36</v>
      </c>
      <c r="D19">
        <f>SUM(D4)*1</f>
        <v>30</v>
      </c>
      <c r="E19">
        <f>SUM(E4)*0.612</f>
        <v>18.36</v>
      </c>
    </row>
    <row r="20" spans="2:7" x14ac:dyDescent="0.25">
      <c r="B20" t="s">
        <v>4</v>
      </c>
      <c r="C20">
        <f>(C6+C5+C7)*1.15</f>
        <v>97.749999999999986</v>
      </c>
      <c r="D20">
        <f>SUM(D5:D7)*1</f>
        <v>85</v>
      </c>
      <c r="E20">
        <f>SUM(E5:E7)*1</f>
        <v>85</v>
      </c>
    </row>
    <row r="21" spans="2:7" x14ac:dyDescent="0.25">
      <c r="B21" t="s">
        <v>5</v>
      </c>
      <c r="C21">
        <f>(C8+C9+C10)*1.06</f>
        <v>103.88000000000001</v>
      </c>
      <c r="D21">
        <f>SUM(D8:D10)*1</f>
        <v>98</v>
      </c>
      <c r="E21">
        <f>SUM(E8:E10)*1</f>
        <v>98</v>
      </c>
      <c r="G21" t="s">
        <v>23</v>
      </c>
    </row>
    <row r="22" spans="2:7" x14ac:dyDescent="0.25">
      <c r="B22" t="s">
        <v>6</v>
      </c>
      <c r="C22">
        <f>(C11+C12+C13+C14+C15+C16)*1.3</f>
        <v>237.9</v>
      </c>
      <c r="D22">
        <f>SUM(D11:D16)*1.2</f>
        <v>219.6</v>
      </c>
      <c r="E22">
        <f>SUM(E11:E16)*1.2</f>
        <v>219.6</v>
      </c>
      <c r="G22" t="s">
        <v>24</v>
      </c>
    </row>
    <row r="23" spans="2:7" x14ac:dyDescent="0.25">
      <c r="B23" t="s">
        <v>7</v>
      </c>
      <c r="C23">
        <f>SUM(C19:C22)</f>
        <v>457.89</v>
      </c>
      <c r="D23">
        <f>SUM(D19:D22)</f>
        <v>432.6</v>
      </c>
      <c r="E23">
        <f>SUM(E19:E22)</f>
        <v>420.96000000000004</v>
      </c>
      <c r="G23" t="s">
        <v>25</v>
      </c>
    </row>
    <row r="24" spans="2:7" x14ac:dyDescent="0.25">
      <c r="B24" t="s">
        <v>8</v>
      </c>
      <c r="C24" s="3">
        <f>C23*5276</f>
        <v>2415827.64</v>
      </c>
      <c r="D24" s="3">
        <f>D23*5687</f>
        <v>2460196.2000000002</v>
      </c>
      <c r="E24" s="3">
        <f>E23*5687</f>
        <v>2393999.52</v>
      </c>
      <c r="F24" s="3"/>
      <c r="G24" s="3">
        <f>E24-C24</f>
        <v>-21828.120000000112</v>
      </c>
    </row>
    <row r="25" spans="2:7" x14ac:dyDescent="0.25">
      <c r="B25" t="s">
        <v>9</v>
      </c>
      <c r="C25">
        <v>0</v>
      </c>
      <c r="D25">
        <f>SUM(C23-D23)</f>
        <v>25.289999999999964</v>
      </c>
      <c r="E25">
        <f>SUM(D23-E23)</f>
        <v>11.639999999999986</v>
      </c>
      <c r="G25" s="5">
        <f>G24/C24</f>
        <v>-9.0354624802620898E-3</v>
      </c>
    </row>
    <row r="26" spans="2:7" x14ac:dyDescent="0.25">
      <c r="B26" t="s">
        <v>10</v>
      </c>
      <c r="C26">
        <v>5276</v>
      </c>
      <c r="D26">
        <v>5687</v>
      </c>
      <c r="E26">
        <v>5687</v>
      </c>
    </row>
    <row r="27" spans="2:7" x14ac:dyDescent="0.25">
      <c r="F27" s="18" t="s">
        <v>27</v>
      </c>
      <c r="G27" s="19"/>
    </row>
    <row r="28" spans="2:7" x14ac:dyDescent="0.25">
      <c r="F28" s="20">
        <f>D23*-50.69</f>
        <v>-21928.493999999999</v>
      </c>
      <c r="G28" s="21"/>
    </row>
    <row r="29" spans="2:7" x14ac:dyDescent="0.25">
      <c r="B29" t="s">
        <v>22</v>
      </c>
      <c r="D29" s="3">
        <f>D4*(1-0.612)*5276</f>
        <v>61412.639999999999</v>
      </c>
      <c r="F29" s="22"/>
      <c r="G29" s="21"/>
    </row>
    <row r="30" spans="2:7" x14ac:dyDescent="0.25">
      <c r="B30" t="s">
        <v>20</v>
      </c>
      <c r="D30" s="3">
        <f>D24-C24</f>
        <v>44368.560000000056</v>
      </c>
      <c r="E30" s="4">
        <f>D30/D29</f>
        <v>0.72246625450395974</v>
      </c>
      <c r="F30" s="22"/>
      <c r="G30" s="23">
        <f>G24-F28</f>
        <v>100.37399999988702</v>
      </c>
    </row>
    <row r="31" spans="2:7" x14ac:dyDescent="0.25">
      <c r="B31" t="s">
        <v>21</v>
      </c>
      <c r="D31" s="3">
        <f>D30-D29</f>
        <v>-17044.079999999944</v>
      </c>
      <c r="E31" s="4">
        <f>-D31/D29</f>
        <v>0.27753374549604026</v>
      </c>
      <c r="F31" s="24">
        <f>D31-F28</f>
        <v>4884.4140000000552</v>
      </c>
      <c r="G31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9" workbookViewId="0">
      <selection activeCell="F28" sqref="F28"/>
    </sheetView>
  </sheetViews>
  <sheetFormatPr defaultColWidth="11" defaultRowHeight="15.75" x14ac:dyDescent="0.25"/>
  <cols>
    <col min="1" max="1" width="20.875" customWidth="1"/>
    <col min="2" max="2" width="14.5" customWidth="1"/>
    <col min="3" max="3" width="15.875" customWidth="1"/>
    <col min="4" max="5" width="15.125" customWidth="1"/>
    <col min="6" max="6" width="14.625" customWidth="1"/>
    <col min="7" max="7" width="14.5" customWidth="1"/>
    <col min="9" max="9" width="11.5" bestFit="1" customWidth="1"/>
  </cols>
  <sheetData>
    <row r="1" spans="1:7" x14ac:dyDescent="0.25">
      <c r="A1" t="s">
        <v>0</v>
      </c>
      <c r="C1" s="1" t="s">
        <v>15</v>
      </c>
      <c r="D1" s="1" t="s">
        <v>11</v>
      </c>
      <c r="E1" s="1" t="s">
        <v>12</v>
      </c>
      <c r="F1" s="1"/>
      <c r="G1" s="1"/>
    </row>
    <row r="2" spans="1:7" x14ac:dyDescent="0.25">
      <c r="C2" s="1" t="s">
        <v>16</v>
      </c>
      <c r="D2" s="1" t="s">
        <v>13</v>
      </c>
      <c r="E2" s="1" t="s">
        <v>14</v>
      </c>
      <c r="F2" s="1"/>
      <c r="G2" s="1"/>
    </row>
    <row r="3" spans="1:7" x14ac:dyDescent="0.25">
      <c r="A3" t="s">
        <v>1</v>
      </c>
      <c r="C3">
        <v>18</v>
      </c>
      <c r="D3">
        <v>18</v>
      </c>
      <c r="E3">
        <v>18</v>
      </c>
    </row>
    <row r="4" spans="1:7" x14ac:dyDescent="0.25">
      <c r="A4" t="s">
        <v>2</v>
      </c>
      <c r="C4">
        <v>122</v>
      </c>
      <c r="D4">
        <v>122</v>
      </c>
      <c r="E4">
        <v>122</v>
      </c>
    </row>
    <row r="5" spans="1:7" x14ac:dyDescent="0.25">
      <c r="A5" s="2">
        <v>1</v>
      </c>
      <c r="C5">
        <v>126</v>
      </c>
      <c r="D5">
        <v>126</v>
      </c>
      <c r="E5">
        <v>126</v>
      </c>
    </row>
    <row r="6" spans="1:7" x14ac:dyDescent="0.25">
      <c r="A6" s="2">
        <v>2</v>
      </c>
      <c r="C6">
        <v>122</v>
      </c>
      <c r="D6">
        <v>122</v>
      </c>
      <c r="E6">
        <v>122</v>
      </c>
    </row>
    <row r="7" spans="1:7" x14ac:dyDescent="0.25">
      <c r="A7" s="2">
        <v>3</v>
      </c>
      <c r="C7">
        <v>138</v>
      </c>
      <c r="D7">
        <v>138</v>
      </c>
      <c r="E7">
        <v>138</v>
      </c>
    </row>
    <row r="8" spans="1:7" x14ac:dyDescent="0.25">
      <c r="A8" s="2">
        <v>4</v>
      </c>
      <c r="C8">
        <v>132</v>
      </c>
      <c r="D8">
        <v>132</v>
      </c>
      <c r="E8">
        <v>132</v>
      </c>
    </row>
    <row r="9" spans="1:7" x14ac:dyDescent="0.25">
      <c r="A9" s="2">
        <v>5</v>
      </c>
      <c r="C9">
        <v>130</v>
      </c>
      <c r="D9">
        <v>130</v>
      </c>
      <c r="E9">
        <v>130</v>
      </c>
    </row>
    <row r="10" spans="1:7" x14ac:dyDescent="0.25">
      <c r="A10" s="2">
        <v>6</v>
      </c>
      <c r="C10">
        <v>116</v>
      </c>
      <c r="D10">
        <v>116</v>
      </c>
      <c r="E10">
        <v>116</v>
      </c>
    </row>
    <row r="11" spans="1:7" x14ac:dyDescent="0.25">
      <c r="A11" s="2">
        <v>7</v>
      </c>
      <c r="C11">
        <v>135</v>
      </c>
      <c r="D11">
        <v>135</v>
      </c>
      <c r="E11">
        <v>135</v>
      </c>
    </row>
    <row r="12" spans="1:7" x14ac:dyDescent="0.25">
      <c r="A12" s="2">
        <v>8</v>
      </c>
      <c r="C12">
        <v>123</v>
      </c>
      <c r="D12">
        <v>123</v>
      </c>
      <c r="E12">
        <v>123</v>
      </c>
    </row>
    <row r="13" spans="1:7" x14ac:dyDescent="0.25">
      <c r="A13" s="2">
        <v>9</v>
      </c>
      <c r="C13">
        <v>111</v>
      </c>
      <c r="D13">
        <v>111</v>
      </c>
      <c r="E13">
        <v>111</v>
      </c>
    </row>
    <row r="14" spans="1:7" x14ac:dyDescent="0.25">
      <c r="A14" s="2">
        <v>10</v>
      </c>
      <c r="C14">
        <v>146</v>
      </c>
      <c r="D14">
        <v>146</v>
      </c>
      <c r="E14">
        <v>146</v>
      </c>
    </row>
    <row r="15" spans="1:7" x14ac:dyDescent="0.25">
      <c r="A15" s="2">
        <v>11</v>
      </c>
      <c r="C15">
        <v>123</v>
      </c>
      <c r="D15">
        <v>123</v>
      </c>
      <c r="E15">
        <v>123</v>
      </c>
    </row>
    <row r="16" spans="1:7" x14ac:dyDescent="0.25">
      <c r="A16" s="2">
        <v>12</v>
      </c>
      <c r="C16">
        <v>148</v>
      </c>
      <c r="D16">
        <v>148</v>
      </c>
      <c r="E16">
        <v>148</v>
      </c>
    </row>
    <row r="17" spans="2:7" x14ac:dyDescent="0.25">
      <c r="C17">
        <f>SUM(C3:C16)</f>
        <v>1690</v>
      </c>
      <c r="D17">
        <f>SUM(D3:D16)</f>
        <v>1690</v>
      </c>
      <c r="E17">
        <f>SUM(E3:E16)</f>
        <v>1690</v>
      </c>
    </row>
    <row r="18" spans="2:7" x14ac:dyDescent="0.25">
      <c r="B18" t="s">
        <v>1</v>
      </c>
      <c r="C18">
        <f>SUM(C3*1)</f>
        <v>18</v>
      </c>
      <c r="D18">
        <f>SUM(D3*1)</f>
        <v>18</v>
      </c>
      <c r="E18">
        <f>SUM(E3*1)</f>
        <v>18</v>
      </c>
    </row>
    <row r="19" spans="2:7" x14ac:dyDescent="0.25">
      <c r="B19" t="s">
        <v>3</v>
      </c>
      <c r="C19">
        <f>C4*0.612</f>
        <v>74.664000000000001</v>
      </c>
      <c r="D19">
        <f>SUM(D4)*1</f>
        <v>122</v>
      </c>
      <c r="E19">
        <f>SUM(E4)*0.612</f>
        <v>74.664000000000001</v>
      </c>
    </row>
    <row r="20" spans="2:7" x14ac:dyDescent="0.25">
      <c r="B20" t="s">
        <v>4</v>
      </c>
      <c r="C20">
        <f>(C6+C5+C7)*1.15</f>
        <v>443.9</v>
      </c>
      <c r="D20">
        <f>SUM(D5:D7)*1</f>
        <v>386</v>
      </c>
      <c r="E20">
        <f>SUM(E5:E7)*1</f>
        <v>386</v>
      </c>
    </row>
    <row r="21" spans="2:7" x14ac:dyDescent="0.25">
      <c r="B21" t="s">
        <v>5</v>
      </c>
      <c r="C21">
        <f>(C8+C9+C10)*1.06</f>
        <v>400.68</v>
      </c>
      <c r="D21">
        <f>SUM(D8:D10)*1</f>
        <v>378</v>
      </c>
      <c r="E21">
        <f>SUM(E8:E10)*1</f>
        <v>378</v>
      </c>
      <c r="G21" t="s">
        <v>23</v>
      </c>
    </row>
    <row r="22" spans="2:7" x14ac:dyDescent="0.25">
      <c r="B22" t="s">
        <v>6</v>
      </c>
      <c r="C22">
        <f>(C11+C12+C13+C14+C15+C16)*1.3</f>
        <v>1021.8000000000001</v>
      </c>
      <c r="D22">
        <f>SUM(D11:D16)*1.2</f>
        <v>943.19999999999993</v>
      </c>
      <c r="E22">
        <f>SUM(E11:E16)*1.2</f>
        <v>943.19999999999993</v>
      </c>
      <c r="G22" t="s">
        <v>24</v>
      </c>
    </row>
    <row r="23" spans="2:7" x14ac:dyDescent="0.25">
      <c r="B23" t="s">
        <v>7</v>
      </c>
      <c r="C23">
        <f>SUM(C19:C22)</f>
        <v>1941.0439999999999</v>
      </c>
      <c r="D23">
        <f>SUM(D19:D22)</f>
        <v>1829.1999999999998</v>
      </c>
      <c r="E23">
        <f>SUM(E19:E22)</f>
        <v>1781.864</v>
      </c>
      <c r="G23" t="s">
        <v>25</v>
      </c>
    </row>
    <row r="24" spans="2:7" x14ac:dyDescent="0.25">
      <c r="B24" t="s">
        <v>8</v>
      </c>
      <c r="C24" s="3">
        <f>C23*5276</f>
        <v>10240948.143999999</v>
      </c>
      <c r="D24" s="3">
        <f>D23*5687</f>
        <v>10402660.399999999</v>
      </c>
      <c r="E24" s="3">
        <f>E23*5687</f>
        <v>10133460.568</v>
      </c>
      <c r="F24" s="3"/>
      <c r="G24" s="3">
        <f>E24-C24</f>
        <v>-107487.57599999942</v>
      </c>
    </row>
    <row r="25" spans="2:7" x14ac:dyDescent="0.25">
      <c r="B25" t="s">
        <v>9</v>
      </c>
      <c r="C25">
        <v>0</v>
      </c>
      <c r="D25">
        <f>SUM(C23-D23)</f>
        <v>111.84400000000005</v>
      </c>
      <c r="E25">
        <f>SUM(D23-E23)</f>
        <v>47.335999999999785</v>
      </c>
      <c r="G25" s="5">
        <f>G24/E24</f>
        <v>-1.0607193394468776E-2</v>
      </c>
    </row>
    <row r="26" spans="2:7" x14ac:dyDescent="0.25">
      <c r="B26" t="s">
        <v>10</v>
      </c>
      <c r="C26">
        <v>5276</v>
      </c>
      <c r="D26">
        <v>5687</v>
      </c>
      <c r="E26">
        <v>5687</v>
      </c>
    </row>
    <row r="27" spans="2:7" x14ac:dyDescent="0.25">
      <c r="F27" s="18" t="s">
        <v>28</v>
      </c>
      <c r="G27" s="19"/>
    </row>
    <row r="28" spans="2:7" x14ac:dyDescent="0.25">
      <c r="F28" s="20">
        <f>D23*-68.84</f>
        <v>-125922.128</v>
      </c>
      <c r="G28" s="21"/>
    </row>
    <row r="29" spans="2:7" x14ac:dyDescent="0.25">
      <c r="B29" t="s">
        <v>17</v>
      </c>
      <c r="D29" s="3">
        <f>122*(1-0.612)*5276</f>
        <v>249744.736</v>
      </c>
      <c r="F29" s="22"/>
      <c r="G29" s="21"/>
    </row>
    <row r="30" spans="2:7" x14ac:dyDescent="0.25">
      <c r="B30" t="s">
        <v>18</v>
      </c>
      <c r="D30" s="3">
        <f>D24-C24</f>
        <v>161712.25599999912</v>
      </c>
      <c r="E30" s="4">
        <f>D30/D29</f>
        <v>0.64751016814223916</v>
      </c>
      <c r="F30" s="22"/>
      <c r="G30" s="23">
        <f>G24-F28</f>
        <v>18434.552000000578</v>
      </c>
    </row>
    <row r="31" spans="2:7" x14ac:dyDescent="0.25">
      <c r="B31" t="s">
        <v>19</v>
      </c>
      <c r="D31" s="3">
        <f>D30-D29</f>
        <v>-88032.480000000884</v>
      </c>
      <c r="E31" s="4">
        <f>-D31/D29</f>
        <v>0.35248983185776089</v>
      </c>
      <c r="F31" s="24">
        <f>D31-F28</f>
        <v>37889.647999999113</v>
      </c>
      <c r="G31" s="25"/>
    </row>
  </sheetData>
  <phoneticPr fontId="1" type="noConversion"/>
  <printOptions gridLines="1"/>
  <pageMargins left="0.75" right="0.75" top="1" bottom="1" header="0.5" footer="0.5"/>
  <pageSetup scale="87" orientation="portrait" horizontalDpi="4294967292" verticalDpi="4294967292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1" workbookViewId="0">
      <selection activeCell="A27" sqref="A27"/>
    </sheetView>
  </sheetViews>
  <sheetFormatPr defaultColWidth="11" defaultRowHeight="15.75" x14ac:dyDescent="0.25"/>
  <cols>
    <col min="1" max="1" width="20.875" customWidth="1"/>
    <col min="2" max="2" width="18.875" customWidth="1"/>
    <col min="3" max="3" width="15.875" customWidth="1"/>
    <col min="4" max="5" width="15.125" customWidth="1"/>
    <col min="6" max="6" width="14.625" customWidth="1"/>
    <col min="7" max="7" width="14.5" customWidth="1"/>
  </cols>
  <sheetData>
    <row r="1" spans="1:7" x14ac:dyDescent="0.25">
      <c r="A1" s="6" t="s">
        <v>0</v>
      </c>
      <c r="B1" s="6"/>
      <c r="C1" s="7" t="s">
        <v>15</v>
      </c>
      <c r="D1" s="7" t="s">
        <v>11</v>
      </c>
      <c r="E1" s="7" t="s">
        <v>12</v>
      </c>
      <c r="F1" s="7"/>
      <c r="G1" s="7"/>
    </row>
    <row r="2" spans="1:7" x14ac:dyDescent="0.25">
      <c r="A2" s="6"/>
      <c r="B2" s="6"/>
      <c r="C2" s="7" t="s">
        <v>16</v>
      </c>
      <c r="D2" s="7" t="s">
        <v>13</v>
      </c>
      <c r="E2" s="7" t="s">
        <v>14</v>
      </c>
      <c r="F2" s="7"/>
      <c r="G2" s="7"/>
    </row>
    <row r="3" spans="1:7" x14ac:dyDescent="0.25">
      <c r="A3" s="6" t="s">
        <v>1</v>
      </c>
      <c r="B3" s="6"/>
      <c r="C3" s="6">
        <v>61.4</v>
      </c>
      <c r="D3" s="6">
        <v>61.4</v>
      </c>
      <c r="E3" s="6">
        <v>61.4</v>
      </c>
      <c r="F3" s="6"/>
      <c r="G3" s="6"/>
    </row>
    <row r="4" spans="1:7" x14ac:dyDescent="0.25">
      <c r="A4" s="6" t="s">
        <v>2</v>
      </c>
      <c r="B4" s="6"/>
      <c r="C4" s="6">
        <v>402.4</v>
      </c>
      <c r="D4" s="6">
        <v>402.4</v>
      </c>
      <c r="E4" s="6">
        <v>402.4</v>
      </c>
      <c r="F4" s="6"/>
      <c r="G4" s="6"/>
    </row>
    <row r="5" spans="1:7" x14ac:dyDescent="0.25">
      <c r="A5" s="8">
        <v>1</v>
      </c>
      <c r="B5" s="6"/>
      <c r="C5" s="6">
        <v>416.7</v>
      </c>
      <c r="D5" s="6">
        <v>416.7</v>
      </c>
      <c r="E5" s="6">
        <v>416.7</v>
      </c>
      <c r="F5" s="6"/>
      <c r="G5" s="6"/>
    </row>
    <row r="6" spans="1:7" x14ac:dyDescent="0.25">
      <c r="A6" s="8">
        <v>2</v>
      </c>
      <c r="B6" s="6"/>
      <c r="C6" s="6">
        <v>400.1</v>
      </c>
      <c r="D6" s="6">
        <v>400.1</v>
      </c>
      <c r="E6" s="6">
        <v>400.1</v>
      </c>
      <c r="F6" s="6"/>
      <c r="G6" s="6"/>
    </row>
    <row r="7" spans="1:7" x14ac:dyDescent="0.25">
      <c r="A7" s="8">
        <v>3</v>
      </c>
      <c r="B7" s="6"/>
      <c r="C7" s="6">
        <v>364.3</v>
      </c>
      <c r="D7" s="6">
        <v>364.3</v>
      </c>
      <c r="E7" s="6">
        <v>364.3</v>
      </c>
      <c r="F7" s="6"/>
      <c r="G7" s="6"/>
    </row>
    <row r="8" spans="1:7" x14ac:dyDescent="0.25">
      <c r="A8" s="8">
        <v>4</v>
      </c>
      <c r="B8" s="6"/>
      <c r="C8" s="6">
        <v>404.8</v>
      </c>
      <c r="D8" s="6">
        <v>404.8</v>
      </c>
      <c r="E8" s="6">
        <v>404.8</v>
      </c>
      <c r="F8" s="6"/>
      <c r="G8" s="6"/>
    </row>
    <row r="9" spans="1:7" x14ac:dyDescent="0.25">
      <c r="A9" s="8">
        <v>5</v>
      </c>
      <c r="B9" s="6"/>
      <c r="C9" s="6">
        <v>392.5</v>
      </c>
      <c r="D9" s="6">
        <v>392.5</v>
      </c>
      <c r="E9" s="6">
        <v>392.5</v>
      </c>
      <c r="F9" s="6"/>
      <c r="G9" s="6"/>
    </row>
    <row r="10" spans="1:7" x14ac:dyDescent="0.25">
      <c r="A10" s="8">
        <v>6</v>
      </c>
      <c r="B10" s="6"/>
      <c r="C10" s="6">
        <v>425.9</v>
      </c>
      <c r="D10" s="6">
        <v>425.9</v>
      </c>
      <c r="E10" s="6">
        <v>425.9</v>
      </c>
      <c r="F10" s="6"/>
      <c r="G10" s="6"/>
    </row>
    <row r="11" spans="1:7" x14ac:dyDescent="0.25">
      <c r="A11" s="8">
        <v>7</v>
      </c>
      <c r="B11" s="6"/>
      <c r="C11" s="6">
        <v>411</v>
      </c>
      <c r="D11" s="6">
        <v>411</v>
      </c>
      <c r="E11" s="6">
        <v>411</v>
      </c>
      <c r="F11" s="6"/>
      <c r="G11" s="6"/>
    </row>
    <row r="12" spans="1:7" x14ac:dyDescent="0.25">
      <c r="A12" s="8">
        <v>8</v>
      </c>
      <c r="B12" s="6"/>
      <c r="C12" s="6">
        <v>400.3</v>
      </c>
      <c r="D12" s="6">
        <v>400.3</v>
      </c>
      <c r="E12" s="6">
        <v>400.3</v>
      </c>
      <c r="F12" s="6"/>
      <c r="G12" s="6"/>
    </row>
    <row r="13" spans="1:7" x14ac:dyDescent="0.25">
      <c r="A13" s="8">
        <v>9</v>
      </c>
      <c r="B13" s="6"/>
      <c r="C13" s="6">
        <v>428.8</v>
      </c>
      <c r="D13" s="6">
        <v>428.8</v>
      </c>
      <c r="E13" s="6">
        <v>428.8</v>
      </c>
      <c r="F13" s="6"/>
      <c r="G13" s="6"/>
    </row>
    <row r="14" spans="1:7" x14ac:dyDescent="0.25">
      <c r="A14" s="8">
        <v>10</v>
      </c>
      <c r="B14" s="6"/>
      <c r="C14" s="6">
        <v>415.9</v>
      </c>
      <c r="D14" s="6">
        <v>415.9</v>
      </c>
      <c r="E14" s="6">
        <v>415.9</v>
      </c>
      <c r="F14" s="6"/>
      <c r="G14" s="6"/>
    </row>
    <row r="15" spans="1:7" x14ac:dyDescent="0.25">
      <c r="A15" s="8">
        <v>11</v>
      </c>
      <c r="B15" s="6"/>
      <c r="C15" s="6">
        <v>346.3</v>
      </c>
      <c r="D15" s="6">
        <v>346.3</v>
      </c>
      <c r="E15" s="6">
        <v>346.3</v>
      </c>
      <c r="F15" s="6"/>
      <c r="G15" s="6"/>
    </row>
    <row r="16" spans="1:7" x14ac:dyDescent="0.25">
      <c r="A16" s="8">
        <v>12</v>
      </c>
      <c r="B16" s="6"/>
      <c r="C16" s="6">
        <v>328.7</v>
      </c>
      <c r="D16" s="6">
        <v>328.7</v>
      </c>
      <c r="E16" s="6">
        <v>328.7</v>
      </c>
      <c r="F16" s="6"/>
      <c r="G16" s="6"/>
    </row>
    <row r="17" spans="2:7" x14ac:dyDescent="0.25">
      <c r="B17" s="6"/>
      <c r="C17" s="6">
        <v>5199.0999999999995</v>
      </c>
      <c r="D17" s="6">
        <v>5199.0999999999995</v>
      </c>
      <c r="E17" s="6">
        <v>5199.0999999999995</v>
      </c>
      <c r="F17" s="6"/>
      <c r="G17" s="6"/>
    </row>
    <row r="18" spans="2:7" x14ac:dyDescent="0.25">
      <c r="B18" s="6" t="s">
        <v>1</v>
      </c>
      <c r="C18" s="6">
        <v>61.4</v>
      </c>
      <c r="D18" s="6">
        <v>61.4</v>
      </c>
      <c r="E18" s="6">
        <v>61.4</v>
      </c>
      <c r="F18" s="6"/>
      <c r="G18" s="6"/>
    </row>
    <row r="19" spans="2:7" x14ac:dyDescent="0.25">
      <c r="B19" s="6" t="s">
        <v>3</v>
      </c>
      <c r="C19" s="6">
        <v>246.26879999999997</v>
      </c>
      <c r="D19" s="6">
        <v>402.4</v>
      </c>
      <c r="E19" s="6">
        <v>246.26879999999997</v>
      </c>
      <c r="F19" s="6"/>
      <c r="G19" s="6"/>
    </row>
    <row r="20" spans="2:7" x14ac:dyDescent="0.25">
      <c r="B20" s="6" t="s">
        <v>4</v>
      </c>
      <c r="C20" s="6">
        <v>1358.2649999999999</v>
      </c>
      <c r="D20" s="6">
        <v>1181.0999999999999</v>
      </c>
      <c r="E20" s="6">
        <v>1181.0999999999999</v>
      </c>
      <c r="F20" s="6"/>
      <c r="G20" s="6"/>
    </row>
    <row r="21" spans="2:7" x14ac:dyDescent="0.25">
      <c r="B21" s="6" t="s">
        <v>5</v>
      </c>
      <c r="C21" s="6">
        <v>1296.5919999999999</v>
      </c>
      <c r="D21" s="6">
        <v>1223.1999999999998</v>
      </c>
      <c r="E21" s="6">
        <v>1223.1999999999998</v>
      </c>
      <c r="F21" s="6"/>
      <c r="G21" s="6" t="s">
        <v>23</v>
      </c>
    </row>
    <row r="22" spans="2:7" x14ac:dyDescent="0.25">
      <c r="B22" s="6" t="s">
        <v>6</v>
      </c>
      <c r="C22" s="6">
        <v>3030.3</v>
      </c>
      <c r="D22" s="6">
        <v>2797.2</v>
      </c>
      <c r="E22" s="6">
        <v>2797.2</v>
      </c>
      <c r="F22" s="6"/>
      <c r="G22" s="6" t="s">
        <v>24</v>
      </c>
    </row>
    <row r="23" spans="2:7" x14ac:dyDescent="0.25">
      <c r="B23" s="6" t="s">
        <v>7</v>
      </c>
      <c r="C23" s="6">
        <v>5931.4258</v>
      </c>
      <c r="D23" s="6">
        <v>5603.9</v>
      </c>
      <c r="E23" s="6">
        <v>5447.7687999999998</v>
      </c>
      <c r="F23" s="6"/>
      <c r="G23" s="6" t="s">
        <v>25</v>
      </c>
    </row>
    <row r="24" spans="2:7" x14ac:dyDescent="0.25">
      <c r="B24" s="6" t="s">
        <v>8</v>
      </c>
      <c r="C24" s="9">
        <v>31294202.520799998</v>
      </c>
      <c r="D24" s="9">
        <f>D23*5687</f>
        <v>31869379.299999997</v>
      </c>
      <c r="E24" s="9">
        <f>E23*5687</f>
        <v>30981461.165599998</v>
      </c>
      <c r="F24" s="9"/>
      <c r="G24" s="9">
        <f>E24-C24</f>
        <v>-312741.35520000011</v>
      </c>
    </row>
    <row r="25" spans="2:7" x14ac:dyDescent="0.25">
      <c r="B25" s="6" t="s">
        <v>9</v>
      </c>
      <c r="C25" s="6">
        <v>0</v>
      </c>
      <c r="D25" s="6">
        <v>327.52580000000034</v>
      </c>
      <c r="E25" s="6">
        <v>156.13119999999981</v>
      </c>
      <c r="F25" s="6"/>
      <c r="G25" s="11">
        <v>-9.993587629917507E-3</v>
      </c>
    </row>
    <row r="26" spans="2:7" x14ac:dyDescent="0.25">
      <c r="B26" s="6" t="s">
        <v>10</v>
      </c>
      <c r="C26" s="6">
        <v>5276</v>
      </c>
      <c r="D26" s="6">
        <v>5687</v>
      </c>
      <c r="E26" s="6">
        <v>5687</v>
      </c>
      <c r="F26" s="6"/>
      <c r="G26" s="6"/>
    </row>
    <row r="27" spans="2:7" x14ac:dyDescent="0.25">
      <c r="F27" s="18" t="s">
        <v>27</v>
      </c>
      <c r="G27" s="19"/>
    </row>
    <row r="28" spans="2:7" x14ac:dyDescent="0.25">
      <c r="F28" s="20">
        <f>D23*-47.86</f>
        <v>-268202.65399999998</v>
      </c>
      <c r="G28" s="21"/>
    </row>
    <row r="29" spans="2:7" x14ac:dyDescent="0.25">
      <c r="B29" s="6" t="s">
        <v>22</v>
      </c>
      <c r="C29" s="6"/>
      <c r="D29" s="9">
        <v>823748.21120000002</v>
      </c>
      <c r="E29" s="6"/>
      <c r="F29" s="22"/>
      <c r="G29" s="21"/>
    </row>
    <row r="30" spans="2:7" x14ac:dyDescent="0.25">
      <c r="B30" s="6" t="s">
        <v>20</v>
      </c>
      <c r="C30" s="6"/>
      <c r="D30" s="9">
        <v>575176.77919999883</v>
      </c>
      <c r="E30" s="10">
        <v>0.69824343334488903</v>
      </c>
      <c r="F30" s="22"/>
      <c r="G30" s="23">
        <f>G24-F28</f>
        <v>-44538.701200000127</v>
      </c>
    </row>
    <row r="31" spans="2:7" x14ac:dyDescent="0.25">
      <c r="B31" s="6" t="s">
        <v>21</v>
      </c>
      <c r="C31" s="6"/>
      <c r="D31" s="9">
        <v>-248571.43200000119</v>
      </c>
      <c r="E31" s="10">
        <v>0.30175656665511091</v>
      </c>
      <c r="F31" s="24">
        <f>D31-F28</f>
        <v>19631.221999998786</v>
      </c>
      <c r="G31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Wheaton</vt:lpstr>
      <vt:lpstr>Marshall CC</vt:lpstr>
      <vt:lpstr>East Grand Forks</vt:lpstr>
      <vt:lpstr>Bemidji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Pace</dc:creator>
  <cp:lastModifiedBy>Nolan</cp:lastModifiedBy>
  <cp:lastPrinted>2013-05-08T21:43:01Z</cp:lastPrinted>
  <dcterms:created xsi:type="dcterms:W3CDTF">2013-05-08T21:40:36Z</dcterms:created>
  <dcterms:modified xsi:type="dcterms:W3CDTF">2013-05-22T00:18:22Z</dcterms:modified>
</cp:coreProperties>
</file>